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51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35" i="1" l="1"/>
  <c r="F25" i="1"/>
  <c r="N41" i="1" l="1"/>
  <c r="L43" i="1"/>
  <c r="M43" i="1" s="1"/>
  <c r="N50" i="1"/>
  <c r="N49" i="1"/>
  <c r="B43" i="1"/>
  <c r="C43" i="1" s="1"/>
  <c r="D43" i="1" s="1"/>
  <c r="E43" i="1" s="1"/>
  <c r="F43" i="1" s="1"/>
  <c r="H43" i="1" s="1"/>
  <c r="I43" i="1" s="1"/>
  <c r="N40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30" i="1"/>
  <c r="N31" i="1"/>
  <c r="N32" i="1"/>
  <c r="N33" i="1"/>
  <c r="C59" i="1"/>
  <c r="K59" i="1"/>
  <c r="N43" i="1" l="1"/>
  <c r="N25" i="1"/>
  <c r="M25" i="1"/>
  <c r="G58" i="1" l="1"/>
  <c r="B34" i="1"/>
  <c r="N34" i="1" s="1"/>
  <c r="N35" i="1" s="1"/>
  <c r="L25" i="1" l="1"/>
  <c r="K25" i="1"/>
  <c r="J25" i="1"/>
  <c r="I25" i="1"/>
  <c r="H25" i="1"/>
  <c r="G25" i="1"/>
  <c r="G35" i="1"/>
  <c r="E25" i="1"/>
  <c r="D25" i="1"/>
  <c r="C25" i="1"/>
  <c r="B25" i="1"/>
  <c r="M35" i="1"/>
  <c r="L35" i="1"/>
  <c r="K35" i="1"/>
  <c r="J35" i="1"/>
  <c r="I35" i="1"/>
  <c r="H35" i="1"/>
  <c r="E35" i="1"/>
  <c r="D35" i="1"/>
  <c r="C35" i="1"/>
  <c r="B35" i="1"/>
  <c r="G56" i="1" l="1"/>
</calcChain>
</file>

<file path=xl/sharedStrings.xml><?xml version="1.0" encoding="utf-8"?>
<sst xmlns="http://schemas.openxmlformats.org/spreadsheetml/2006/main" count="111" uniqueCount="64">
  <si>
    <t>Остаток на нач года</t>
  </si>
  <si>
    <t xml:space="preserve">Остаток на конец года </t>
  </si>
  <si>
    <t>Статьи расходов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</si>
  <si>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</si>
  <si>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</si>
  <si>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</si>
  <si>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</si>
  <si>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</si>
  <si>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</si>
  <si>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</si>
  <si>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</si>
  <si>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</si>
  <si>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</si>
  <si>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</si>
  <si>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</si>
  <si>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</t>
  </si>
  <si>
    <t>Аренда помещения</t>
  </si>
  <si>
    <t>Коммунальные платежи</t>
  </si>
  <si>
    <t>Оплата электричества</t>
  </si>
  <si>
    <t>Пожарная сигнализация</t>
  </si>
  <si>
    <t>Оплата труда</t>
  </si>
  <si>
    <t>Приобретение материалов</t>
  </si>
  <si>
    <t>Приобретение оборудования</t>
  </si>
  <si>
    <t>Обслуживание оргтехники</t>
  </si>
  <si>
    <t>Полиграфические  услуги</t>
  </si>
  <si>
    <t>Канцтовары</t>
  </si>
  <si>
    <t>Пролонгация аренды, страховка помещения</t>
  </si>
  <si>
    <t>Другие услуги</t>
  </si>
  <si>
    <t>Банковские расходы</t>
  </si>
  <si>
    <t>Источники финансирования</t>
  </si>
  <si>
    <t>Благотворительна помощь:</t>
  </si>
  <si>
    <t>Юридические лица</t>
  </si>
  <si>
    <t>Физические лица</t>
  </si>
  <si>
    <t>Поступление $</t>
  </si>
  <si>
    <t>Остатки  на начало:</t>
  </si>
  <si>
    <t>грн</t>
  </si>
  <si>
    <t>$</t>
  </si>
  <si>
    <t>Остатки  на конец:</t>
  </si>
  <si>
    <t>АТ "Аваль"</t>
  </si>
  <si>
    <t>ПриватБанк</t>
  </si>
  <si>
    <t>Вывоз мусора</t>
  </si>
  <si>
    <t>Начисления на оплату труда</t>
  </si>
  <si>
    <t>ИТОГ:</t>
  </si>
  <si>
    <t>Местный бюджет</t>
  </si>
  <si>
    <t>Гривневый эквивалент</t>
  </si>
  <si>
    <t>Остаток $</t>
  </si>
  <si>
    <t>Приход, грн</t>
  </si>
  <si>
    <t>Расход, грн</t>
  </si>
  <si>
    <t>ОСТАТКИ</t>
  </si>
  <si>
    <t>ДОХОДЫ 2018</t>
  </si>
  <si>
    <t>РАСХОДЫ 2018</t>
  </si>
  <si>
    <t>Пополнение счета</t>
  </si>
  <si>
    <t>Проект "Мамина школа"</t>
  </si>
  <si>
    <t>Проект "Игры для незрячих"</t>
  </si>
  <si>
    <t>Хозяйственные нужды</t>
  </si>
  <si>
    <t>ЦЗ_возврат остатков</t>
  </si>
  <si>
    <t>Ост. на нач - 740,33</t>
  </si>
  <si>
    <t>ДОХОДЫ И РАСХОДЫ ПО ВАЛЮТНОМУ СЧЕТУ - ДОЛЛАР</t>
  </si>
  <si>
    <t>ДОХОДЫ И РАСХОДЫ ПО ВАЛЮТНОМУ СЧЕТУ - ЕВРО</t>
  </si>
  <si>
    <t xml:space="preserve">Поступление </t>
  </si>
  <si>
    <t xml:space="preserve">Остаток </t>
  </si>
  <si>
    <t>Ост. на нач - 0,00</t>
  </si>
  <si>
    <t>Услуги связи</t>
  </si>
  <si>
    <t>Конвертация валюты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</si>
</sst>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6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2" fontId="0" fillId="0" borderId="8" xfId="0" applyNumberFormat="1" applyBorder="1"/>
    <xf numFmtId="0" fontId="7" fillId="0" borderId="3" xfId="0" applyFont="1" applyBorder="1"/>
    <xf numFmtId="0" fontId="5" fillId="0" borderId="3" xfId="0" applyFont="1" applyBorder="1" applyAlignment="1">
      <alignment vertical="top" wrapText="1"/>
    </xf>
    <xf numFmtId="0" fontId="5" fillId="0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 wrapText="1"/>
    </xf>
    <xf numFmtId="0" fontId="2" fillId="0" borderId="0" xfId="0" applyFont="1"/>
    <xf numFmtId="2" fontId="2" fillId="0" borderId="0" xfId="0" applyNumberFormat="1" applyFont="1"/>
    <xf numFmtId="0" fontId="11" fillId="0" borderId="17" xfId="0" applyFont="1" applyBorder="1" applyAlignment="1">
      <alignment horizontal="center" wrapText="1"/>
    </xf>
    <xf numFmtId="0" fontId="5" fillId="0" borderId="18" xfId="0" applyFont="1" applyBorder="1"/>
    <xf numFmtId="0" fontId="5" fillId="0" borderId="19" xfId="0" applyFont="1" applyBorder="1"/>
    <xf numFmtId="0" fontId="6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14" fillId="0" borderId="0" xfId="0" applyNumberFormat="1" applyFont="1" applyBorder="1"/>
    <xf numFmtId="2" fontId="2" fillId="0" borderId="0" xfId="0" applyNumberFormat="1" applyFont="1" applyFill="1" applyBorder="1"/>
    <xf numFmtId="2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/>
    <xf numFmtId="2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Font="1" applyBorder="1"/>
    <xf numFmtId="0" fontId="0" fillId="0" borderId="0" xfId="0" applyAlignment="1"/>
    <xf numFmtId="2" fontId="15" fillId="0" borderId="8" xfId="0" applyNumberFormat="1" applyFont="1" applyBorder="1" applyAlignment="1">
      <alignment horizontal="center"/>
    </xf>
    <xf numFmtId="2" fontId="15" fillId="0" borderId="8" xfId="0" applyNumberFormat="1" applyFont="1" applyBorder="1"/>
    <xf numFmtId="2" fontId="15" fillId="0" borderId="12" xfId="0" applyNumberFormat="1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2" fontId="0" fillId="0" borderId="0" xfId="0" applyNumberFormat="1"/>
    <xf numFmtId="2" fontId="2" fillId="0" borderId="8" xfId="0" applyNumberFormat="1" applyFont="1" applyBorder="1"/>
    <xf numFmtId="0" fontId="0" fillId="0" borderId="8" xfId="0" applyBorder="1"/>
    <xf numFmtId="2" fontId="14" fillId="0" borderId="24" xfId="0" applyNumberFormat="1" applyFont="1" applyBorder="1"/>
    <xf numFmtId="0" fontId="0" fillId="0" borderId="0" xfId="0" applyAlignment="1">
      <alignment horizontal="right"/>
    </xf>
    <xf numFmtId="2" fontId="4" fillId="0" borderId="2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right"/>
    </xf>
    <xf numFmtId="2" fontId="2" fillId="2" borderId="0" xfId="0" applyNumberFormat="1" applyFont="1" applyFill="1" applyBorder="1" applyAlignment="1">
      <alignment horizontal="right"/>
    </xf>
    <xf numFmtId="2" fontId="15" fillId="0" borderId="0" xfId="0" applyNumberFormat="1" applyFont="1" applyFill="1" applyAlignment="1">
      <alignment horizontal="right"/>
    </xf>
    <xf numFmtId="2" fontId="0" fillId="0" borderId="6" xfId="0" applyNumberFormat="1" applyBorder="1" applyAlignment="1">
      <alignment horizontal="right"/>
    </xf>
    <xf numFmtId="2" fontId="15" fillId="0" borderId="9" xfId="0" applyNumberFormat="1" applyFont="1" applyFill="1" applyBorder="1" applyAlignment="1">
      <alignment horizontal="right"/>
    </xf>
    <xf numFmtId="2" fontId="6" fillId="0" borderId="13" xfId="0" applyNumberFormat="1" applyFont="1" applyFill="1" applyBorder="1" applyAlignment="1">
      <alignment horizontal="right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right"/>
    </xf>
    <xf numFmtId="2" fontId="12" fillId="2" borderId="22" xfId="0" applyNumberFormat="1" applyFont="1" applyFill="1" applyBorder="1" applyAlignment="1">
      <alignment horizontal="right"/>
    </xf>
    <xf numFmtId="2" fontId="2" fillId="2" borderId="28" xfId="0" applyNumberFormat="1" applyFont="1" applyFill="1" applyBorder="1" applyAlignment="1">
      <alignment horizontal="center"/>
    </xf>
    <xf numFmtId="2" fontId="13" fillId="0" borderId="24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right" vertical="center"/>
    </xf>
    <xf numFmtId="2" fontId="2" fillId="0" borderId="32" xfId="0" applyNumberFormat="1" applyFont="1" applyFill="1" applyBorder="1" applyAlignment="1">
      <alignment horizontal="right"/>
    </xf>
    <xf numFmtId="2" fontId="2" fillId="0" borderId="21" xfId="0" applyNumberFormat="1" applyFont="1" applyFill="1" applyBorder="1" applyAlignment="1">
      <alignment horizontal="right"/>
    </xf>
    <xf numFmtId="2" fontId="6" fillId="0" borderId="21" xfId="0" applyNumberFormat="1" applyFont="1" applyFill="1" applyBorder="1" applyAlignment="1">
      <alignment horizontal="right"/>
    </xf>
    <xf numFmtId="2" fontId="2" fillId="0" borderId="21" xfId="0" applyNumberFormat="1" applyFont="1" applyFill="1" applyBorder="1" applyAlignment="1">
      <alignment horizontal="right" vertical="center"/>
    </xf>
    <xf numFmtId="2" fontId="2" fillId="0" borderId="31" xfId="0" applyNumberFormat="1" applyFont="1" applyFill="1" applyBorder="1" applyAlignment="1">
      <alignment horizontal="right"/>
    </xf>
    <xf numFmtId="0" fontId="2" fillId="0" borderId="14" xfId="0" applyFont="1" applyBorder="1"/>
    <xf numFmtId="2" fontId="2" fillId="0" borderId="33" xfId="0" applyNumberFormat="1" applyFont="1" applyFill="1" applyBorder="1" applyAlignment="1">
      <alignment horizontal="right"/>
    </xf>
    <xf numFmtId="2" fontId="13" fillId="0" borderId="10" xfId="0" applyNumberFormat="1" applyFont="1" applyBorder="1" applyAlignment="1">
      <alignment horizontal="center"/>
    </xf>
    <xf numFmtId="0" fontId="0" fillId="0" borderId="0" xfId="0" applyFill="1"/>
    <xf numFmtId="2" fontId="0" fillId="0" borderId="5" xfId="0" applyNumberFormat="1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2" fontId="2" fillId="0" borderId="5" xfId="0" applyNumberFormat="1" applyFont="1" applyBorder="1"/>
    <xf numFmtId="0" fontId="0" fillId="0" borderId="5" xfId="0" applyBorder="1"/>
    <xf numFmtId="0" fontId="2" fillId="0" borderId="6" xfId="0" applyFont="1" applyBorder="1"/>
    <xf numFmtId="0" fontId="0" fillId="0" borderId="9" xfId="0" applyBorder="1"/>
    <xf numFmtId="2" fontId="0" fillId="0" borderId="9" xfId="0" applyNumberFormat="1" applyBorder="1"/>
    <xf numFmtId="0" fontId="0" fillId="0" borderId="12" xfId="0" applyBorder="1"/>
    <xf numFmtId="0" fontId="2" fillId="0" borderId="12" xfId="0" applyFont="1" applyBorder="1"/>
    <xf numFmtId="0" fontId="0" fillId="0" borderId="13" xfId="0" applyBorder="1"/>
    <xf numFmtId="2" fontId="15" fillId="0" borderId="12" xfId="0" applyNumberFormat="1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4" xfId="0" applyBorder="1"/>
    <xf numFmtId="2" fontId="15" fillId="0" borderId="7" xfId="0" applyNumberFormat="1" applyFont="1" applyBorder="1" applyAlignment="1">
      <alignment horizontal="center"/>
    </xf>
    <xf numFmtId="2" fontId="0" fillId="0" borderId="12" xfId="0" applyNumberFormat="1" applyBorder="1"/>
    <xf numFmtId="2" fontId="1" fillId="0" borderId="12" xfId="0" applyNumberFormat="1" applyFont="1" applyBorder="1"/>
    <xf numFmtId="2" fontId="15" fillId="0" borderId="12" xfId="0" applyNumberFormat="1" applyFont="1" applyBorder="1" applyAlignment="1"/>
    <xf numFmtId="2" fontId="6" fillId="0" borderId="12" xfId="0" applyNumberFormat="1" applyFont="1" applyBorder="1" applyAlignment="1"/>
    <xf numFmtId="0" fontId="2" fillId="0" borderId="36" xfId="0" applyFont="1" applyBorder="1" applyAlignment="1">
      <alignment horizontal="center" vertical="center"/>
    </xf>
    <xf numFmtId="2" fontId="14" fillId="0" borderId="37" xfId="0" applyNumberFormat="1" applyFont="1" applyFill="1" applyBorder="1"/>
    <xf numFmtId="2" fontId="2" fillId="0" borderId="38" xfId="0" applyNumberFormat="1" applyFont="1" applyBorder="1" applyAlignment="1">
      <alignment horizontal="center" vertical="center"/>
    </xf>
    <xf numFmtId="2" fontId="14" fillId="0" borderId="38" xfId="0" applyNumberFormat="1" applyFont="1" applyFill="1" applyBorder="1"/>
    <xf numFmtId="2" fontId="2" fillId="0" borderId="38" xfId="0" applyNumberFormat="1" applyFont="1" applyBorder="1"/>
    <xf numFmtId="2" fontId="14" fillId="0" borderId="38" xfId="0" applyNumberFormat="1" applyFont="1" applyBorder="1"/>
    <xf numFmtId="2" fontId="2" fillId="0" borderId="39" xfId="0" applyNumberFormat="1" applyFont="1" applyBorder="1"/>
    <xf numFmtId="2" fontId="14" fillId="0" borderId="8" xfId="0" applyNumberFormat="1" applyFont="1" applyBorder="1"/>
    <xf numFmtId="2" fontId="14" fillId="0" borderId="8" xfId="0" applyNumberFormat="1" applyFont="1" applyFill="1" applyBorder="1"/>
    <xf numFmtId="2" fontId="14" fillId="0" borderId="4" xfId="0" applyNumberFormat="1" applyFont="1" applyBorder="1"/>
    <xf numFmtId="2" fontId="14" fillId="0" borderId="5" xfId="0" applyNumberFormat="1" applyFont="1" applyBorder="1"/>
    <xf numFmtId="2" fontId="14" fillId="0" borderId="5" xfId="0" applyNumberFormat="1" applyFont="1" applyFill="1" applyBorder="1"/>
    <xf numFmtId="2" fontId="14" fillId="0" borderId="6" xfId="0" applyNumberFormat="1" applyFont="1" applyBorder="1"/>
    <xf numFmtId="2" fontId="14" fillId="0" borderId="7" xfId="0" applyNumberFormat="1" applyFont="1" applyBorder="1"/>
    <xf numFmtId="2" fontId="14" fillId="0" borderId="9" xfId="0" applyNumberFormat="1" applyFont="1" applyBorder="1"/>
    <xf numFmtId="2" fontId="14" fillId="0" borderId="11" xfId="0" applyNumberFormat="1" applyFont="1" applyBorder="1"/>
    <xf numFmtId="2" fontId="14" fillId="0" borderId="12" xfId="0" applyNumberFormat="1" applyFont="1" applyBorder="1"/>
    <xf numFmtId="2" fontId="14" fillId="0" borderId="12" xfId="0" applyNumberFormat="1" applyFont="1" applyFill="1" applyBorder="1"/>
    <xf numFmtId="2" fontId="2" fillId="0" borderId="12" xfId="0" applyNumberFormat="1" applyFont="1" applyBorder="1"/>
    <xf numFmtId="2" fontId="14" fillId="0" borderId="13" xfId="0" applyNumberFormat="1" applyFont="1" applyBorder="1"/>
    <xf numFmtId="2" fontId="2" fillId="2" borderId="35" xfId="0" applyNumberFormat="1" applyFont="1" applyFill="1" applyBorder="1" applyAlignment="1">
      <alignment horizontal="right"/>
    </xf>
    <xf numFmtId="2" fontId="2" fillId="0" borderId="35" xfId="0" applyNumberFormat="1" applyFont="1" applyFill="1" applyBorder="1" applyAlignment="1">
      <alignment horizontal="right"/>
    </xf>
    <xf numFmtId="2" fontId="2" fillId="2" borderId="40" xfId="0" applyNumberFormat="1" applyFont="1" applyFill="1" applyBorder="1" applyAlignment="1">
      <alignment horizontal="right"/>
    </xf>
    <xf numFmtId="2" fontId="14" fillId="0" borderId="37" xfId="0" applyNumberFormat="1" applyFont="1" applyBorder="1"/>
    <xf numFmtId="2" fontId="2" fillId="0" borderId="38" xfId="0" applyNumberFormat="1" applyFont="1" applyFill="1" applyBorder="1"/>
    <xf numFmtId="2" fontId="2" fillId="0" borderId="38" xfId="0" applyNumberFormat="1" applyFont="1" applyBorder="1" applyAlignment="1">
      <alignment horizontal="center"/>
    </xf>
    <xf numFmtId="2" fontId="2" fillId="0" borderId="41" xfId="0" applyNumberFormat="1" applyFont="1" applyBorder="1"/>
    <xf numFmtId="2" fontId="14" fillId="0" borderId="9" xfId="0" applyNumberFormat="1" applyFont="1" applyBorder="1" applyAlignment="1">
      <alignment horizontal="right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center" vertical="center"/>
    </xf>
    <xf numFmtId="2" fontId="15" fillId="0" borderId="8" xfId="0" applyNumberFormat="1" applyFont="1" applyBorder="1" applyAlignment="1">
      <alignment horizontal="center" vertical="center"/>
    </xf>
    <xf numFmtId="2" fontId="15" fillId="0" borderId="8" xfId="0" applyNumberFormat="1" applyFont="1" applyBorder="1" applyAlignment="1"/>
    <xf numFmtId="2" fontId="6" fillId="0" borderId="8" xfId="0" applyNumberFormat="1" applyFont="1" applyBorder="1"/>
    <xf numFmtId="2" fontId="6" fillId="0" borderId="8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/>
    <xf numFmtId="2" fontId="15" fillId="0" borderId="0" xfId="0" applyNumberFormat="1" applyFont="1"/>
    <xf numFmtId="2" fontId="15" fillId="0" borderId="11" xfId="0" applyNumberFormat="1" applyFont="1" applyBorder="1"/>
    <xf numFmtId="2" fontId="6" fillId="0" borderId="9" xfId="0" applyNumberFormat="1" applyFont="1" applyFill="1" applyBorder="1" applyAlignment="1">
      <alignment horizontal="right"/>
    </xf>
    <xf numFmtId="2" fontId="9" fillId="0" borderId="0" xfId="0" applyNumberFormat="1" applyFont="1" applyBorder="1"/>
    <xf numFmtId="2" fontId="9" fillId="0" borderId="0" xfId="0" applyNumberFormat="1" applyFont="1"/>
    <xf numFmtId="2" fontId="14" fillId="0" borderId="42" xfId="0" applyNumberFormat="1" applyFont="1" applyBorder="1"/>
    <xf numFmtId="2" fontId="14" fillId="0" borderId="43" xfId="0" applyNumberFormat="1" applyFont="1" applyBorder="1"/>
    <xf numFmtId="2" fontId="14" fillId="0" borderId="44" xfId="0" applyNumberFormat="1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0" borderId="0" xfId="0" applyFont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topLeftCell="A15" workbookViewId="0">
      <selection activeCell="H28" sqref="H28"/>
    </sheetView>
  </sheetViews>
  <sheetFormatPr defaultRowHeight="15" x14ac:dyDescent="0.25"/>
  <cols>
    <col min="1" max="1" width="20" customWidth="1"/>
    <col min="2" max="2" width="9" customWidth="1"/>
    <col min="3" max="3" width="9.5703125" customWidth="1"/>
    <col min="4" max="4" width="9.42578125" customWidth="1"/>
    <col min="5" max="5" width="9.28515625" customWidth="1"/>
    <col min="6" max="6" width="9.42578125" customWidth="1"/>
    <col min="7" max="7" width="9.7109375" customWidth="1"/>
    <col min="8" max="8" width="9.85546875" customWidth="1"/>
    <col min="9" max="9" width="9.7109375" customWidth="1"/>
    <col min="10" max="10" width="9.140625" customWidth="1"/>
    <col min="11" max="11" width="9" customWidth="1"/>
    <col min="12" max="13" width="9.7109375" customWidth="1"/>
    <col min="14" max="14" width="10.28515625" style="33" customWidth="1"/>
    <col min="16" max="16" width="11" customWidth="1"/>
    <col min="17" max="17" width="10.5703125" bestFit="1" customWidth="1"/>
  </cols>
  <sheetData>
    <row r="1" spans="1:14" ht="20.25" x14ac:dyDescent="0.3">
      <c r="A1" s="133" t="s">
        <v>50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ht="15.75" thickBot="1" x14ac:dyDescent="0.3"/>
    <row r="3" spans="1:14" ht="15.75" thickBot="1" x14ac:dyDescent="0.3">
      <c r="A3" s="1" t="s">
        <v>0</v>
      </c>
      <c r="B3" s="48"/>
      <c r="C3" s="49"/>
      <c r="D3" s="49"/>
      <c r="E3" s="49"/>
      <c r="F3" s="49"/>
      <c r="G3" s="49"/>
      <c r="H3" s="49"/>
      <c r="I3" s="49"/>
      <c r="J3" s="49"/>
      <c r="K3" s="49"/>
      <c r="L3" s="136" t="s">
        <v>1</v>
      </c>
      <c r="M3" s="137"/>
      <c r="N3" s="34"/>
    </row>
    <row r="4" spans="1:14" ht="15.75" thickBot="1" x14ac:dyDescent="0.3">
      <c r="A4" s="50" t="s">
        <v>2</v>
      </c>
      <c r="B4" s="41" t="s">
        <v>3</v>
      </c>
      <c r="C4" s="42" t="s">
        <v>4</v>
      </c>
      <c r="D4" s="42" t="s">
        <v>5</v>
      </c>
      <c r="E4" s="42" t="s">
        <v>6</v>
      </c>
      <c r="F4" s="42" t="s">
        <v>7</v>
      </c>
      <c r="G4" s="42" t="s">
        <v>8</v>
      </c>
      <c r="H4" s="42" t="s">
        <v>9</v>
      </c>
      <c r="I4" s="42" t="s">
        <v>10</v>
      </c>
      <c r="J4" s="42" t="s">
        <v>11</v>
      </c>
      <c r="K4" s="42" t="s">
        <v>12</v>
      </c>
      <c r="L4" s="42" t="s">
        <v>13</v>
      </c>
      <c r="M4" s="81" t="s">
        <v>14</v>
      </c>
      <c r="N4" s="51" t="s">
        <v>15</v>
      </c>
    </row>
    <row r="5" spans="1:14" x14ac:dyDescent="0.25">
      <c r="A5" s="2" t="s">
        <v>16</v>
      </c>
      <c r="B5" s="90">
        <v>3469.98</v>
      </c>
      <c r="C5" s="91">
        <v>3552.54</v>
      </c>
      <c r="D5" s="91">
        <v>3669.96</v>
      </c>
      <c r="E5" s="92">
        <v>3482.66</v>
      </c>
      <c r="F5" s="92">
        <v>3853.46</v>
      </c>
      <c r="G5" s="91">
        <v>3685.11</v>
      </c>
      <c r="H5" s="91">
        <v>2693.04</v>
      </c>
      <c r="I5" s="63">
        <v>5049.68</v>
      </c>
      <c r="J5" s="91">
        <v>4681.05</v>
      </c>
      <c r="K5" s="91">
        <v>3958.8</v>
      </c>
      <c r="L5" s="91">
        <v>3997.85</v>
      </c>
      <c r="M5" s="93">
        <v>4037.92</v>
      </c>
      <c r="N5" s="52">
        <f t="shared" ref="N5:N24" si="0">SUM(B5:M5)</f>
        <v>46132.05</v>
      </c>
    </row>
    <row r="6" spans="1:14" x14ac:dyDescent="0.25">
      <c r="A6" s="2" t="s">
        <v>17</v>
      </c>
      <c r="B6" s="94">
        <v>345.7</v>
      </c>
      <c r="C6" s="88">
        <v>290.99</v>
      </c>
      <c r="D6" s="88">
        <v>277.42</v>
      </c>
      <c r="E6" s="89">
        <v>286.89999999999998</v>
      </c>
      <c r="F6" s="89">
        <v>324.32</v>
      </c>
      <c r="G6" s="88">
        <v>307.52999999999997</v>
      </c>
      <c r="H6" s="88">
        <v>0</v>
      </c>
      <c r="I6" s="30">
        <v>284.97000000000003</v>
      </c>
      <c r="J6" s="88">
        <v>744.23</v>
      </c>
      <c r="K6" s="88">
        <v>599.07000000000005</v>
      </c>
      <c r="L6" s="88">
        <v>443.83</v>
      </c>
      <c r="M6" s="95">
        <v>445.36</v>
      </c>
      <c r="N6" s="53">
        <f t="shared" si="0"/>
        <v>4350.32</v>
      </c>
    </row>
    <row r="7" spans="1:14" x14ac:dyDescent="0.25">
      <c r="A7" s="2" t="s">
        <v>18</v>
      </c>
      <c r="B7" s="94">
        <v>10933.5</v>
      </c>
      <c r="C7" s="88">
        <v>7000</v>
      </c>
      <c r="D7" s="88">
        <v>12000</v>
      </c>
      <c r="E7" s="89">
        <v>4232.6499999999996</v>
      </c>
      <c r="F7" s="89">
        <v>0</v>
      </c>
      <c r="G7" s="88">
        <v>0</v>
      </c>
      <c r="H7" s="88">
        <v>0</v>
      </c>
      <c r="I7" s="30">
        <v>0</v>
      </c>
      <c r="J7" s="88">
        <v>15500</v>
      </c>
      <c r="K7" s="88">
        <v>0</v>
      </c>
      <c r="L7" s="88">
        <v>4010.91</v>
      </c>
      <c r="M7" s="95">
        <v>5000</v>
      </c>
      <c r="N7" s="53">
        <f t="shared" si="0"/>
        <v>58677.06</v>
      </c>
    </row>
    <row r="8" spans="1:14" x14ac:dyDescent="0.25">
      <c r="A8" s="2" t="s">
        <v>19</v>
      </c>
      <c r="B8" s="94">
        <v>200</v>
      </c>
      <c r="C8" s="88">
        <v>200</v>
      </c>
      <c r="D8" s="88">
        <v>200</v>
      </c>
      <c r="E8" s="89">
        <v>200</v>
      </c>
      <c r="F8" s="89">
        <v>200</v>
      </c>
      <c r="G8" s="88">
        <v>200</v>
      </c>
      <c r="H8" s="88">
        <v>200</v>
      </c>
      <c r="I8" s="30">
        <v>200</v>
      </c>
      <c r="J8" s="88">
        <v>200</v>
      </c>
      <c r="K8" s="88">
        <v>200</v>
      </c>
      <c r="L8" s="88">
        <v>200</v>
      </c>
      <c r="M8" s="95">
        <v>200</v>
      </c>
      <c r="N8" s="53">
        <f t="shared" si="0"/>
        <v>2400</v>
      </c>
    </row>
    <row r="9" spans="1:14" x14ac:dyDescent="0.25">
      <c r="A9" s="7" t="s">
        <v>62</v>
      </c>
      <c r="B9" s="94">
        <v>65.77</v>
      </c>
      <c r="C9" s="88">
        <v>120.31</v>
      </c>
      <c r="D9" s="88">
        <v>64.89</v>
      </c>
      <c r="E9" s="89">
        <v>0</v>
      </c>
      <c r="F9" s="89">
        <v>150</v>
      </c>
      <c r="G9" s="88">
        <v>51.51</v>
      </c>
      <c r="H9" s="88">
        <v>65.599999999999994</v>
      </c>
      <c r="I9" s="30">
        <v>65.94</v>
      </c>
      <c r="J9" s="88">
        <v>65.430000000000007</v>
      </c>
      <c r="K9" s="88">
        <v>73.239999999999995</v>
      </c>
      <c r="L9" s="88">
        <v>66.650000000000006</v>
      </c>
      <c r="M9" s="95">
        <v>63.17</v>
      </c>
      <c r="N9" s="54">
        <f t="shared" si="0"/>
        <v>852.51</v>
      </c>
    </row>
    <row r="10" spans="1:14" x14ac:dyDescent="0.25">
      <c r="A10" s="2" t="s">
        <v>40</v>
      </c>
      <c r="B10" s="94">
        <v>0</v>
      </c>
      <c r="C10" s="88">
        <v>0</v>
      </c>
      <c r="D10" s="88">
        <v>0</v>
      </c>
      <c r="E10" s="89">
        <v>0</v>
      </c>
      <c r="F10" s="89">
        <v>0</v>
      </c>
      <c r="G10" s="88">
        <v>0</v>
      </c>
      <c r="H10" s="88">
        <v>0</v>
      </c>
      <c r="I10" s="30">
        <v>0</v>
      </c>
      <c r="J10" s="88">
        <v>0</v>
      </c>
      <c r="K10" s="88">
        <v>0</v>
      </c>
      <c r="L10" s="88">
        <v>0</v>
      </c>
      <c r="M10" s="95">
        <v>0</v>
      </c>
      <c r="N10" s="55">
        <f t="shared" si="0"/>
        <v>0</v>
      </c>
    </row>
    <row r="11" spans="1:14" ht="24.75" x14ac:dyDescent="0.25">
      <c r="A11" s="7" t="s">
        <v>41</v>
      </c>
      <c r="B11" s="94">
        <v>819.06</v>
      </c>
      <c r="C11" s="88">
        <v>7698.13</v>
      </c>
      <c r="D11" s="88">
        <v>30105.32</v>
      </c>
      <c r="E11" s="89">
        <v>56763.31</v>
      </c>
      <c r="F11" s="89">
        <v>41477.199999999997</v>
      </c>
      <c r="G11" s="88">
        <v>20915.560000000001</v>
      </c>
      <c r="H11" s="88">
        <v>41020.76</v>
      </c>
      <c r="I11" s="30">
        <v>18418.78</v>
      </c>
      <c r="J11" s="88">
        <v>2204.1999999999998</v>
      </c>
      <c r="K11" s="88">
        <v>14592.16</v>
      </c>
      <c r="L11" s="88">
        <v>20166.63</v>
      </c>
      <c r="M11" s="95">
        <v>16668.990000000002</v>
      </c>
      <c r="N11" s="53">
        <f t="shared" si="0"/>
        <v>270850.10000000003</v>
      </c>
    </row>
    <row r="12" spans="1:14" x14ac:dyDescent="0.25">
      <c r="A12" s="4" t="s">
        <v>20</v>
      </c>
      <c r="B12" s="94">
        <v>1861.5</v>
      </c>
      <c r="C12" s="88">
        <v>38035.31</v>
      </c>
      <c r="D12" s="88">
        <v>146105.01999999999</v>
      </c>
      <c r="E12" s="89">
        <v>274248.58</v>
      </c>
      <c r="F12" s="89">
        <v>204326.8</v>
      </c>
      <c r="G12" s="88">
        <v>101074.36</v>
      </c>
      <c r="H12" s="88">
        <v>196882.63</v>
      </c>
      <c r="I12" s="30">
        <v>88107.81</v>
      </c>
      <c r="J12" s="88">
        <v>9307.5</v>
      </c>
      <c r="K12" s="88">
        <v>32821.11</v>
      </c>
      <c r="L12" s="88">
        <v>88257.13</v>
      </c>
      <c r="M12" s="95">
        <v>69962.149999999994</v>
      </c>
      <c r="N12" s="53">
        <f t="shared" si="0"/>
        <v>1250989.8999999999</v>
      </c>
    </row>
    <row r="13" spans="1:14" ht="24" x14ac:dyDescent="0.25">
      <c r="A13" s="5" t="s">
        <v>52</v>
      </c>
      <c r="B13" s="94">
        <v>0</v>
      </c>
      <c r="C13" s="88">
        <v>0</v>
      </c>
      <c r="D13" s="88">
        <v>0</v>
      </c>
      <c r="E13" s="89">
        <v>14675</v>
      </c>
      <c r="F13" s="89">
        <v>16139.53</v>
      </c>
      <c r="G13" s="88">
        <v>40000</v>
      </c>
      <c r="H13" s="88">
        <v>0</v>
      </c>
      <c r="I13" s="30">
        <v>0</v>
      </c>
      <c r="J13" s="88">
        <v>0</v>
      </c>
      <c r="K13" s="88">
        <v>0</v>
      </c>
      <c r="L13" s="88">
        <v>0</v>
      </c>
      <c r="M13" s="95">
        <v>0</v>
      </c>
      <c r="N13" s="53">
        <f t="shared" si="0"/>
        <v>70814.53</v>
      </c>
    </row>
    <row r="14" spans="1:14" ht="27.75" customHeight="1" x14ac:dyDescent="0.25">
      <c r="A14" s="5" t="s">
        <v>53</v>
      </c>
      <c r="B14" s="94">
        <v>0</v>
      </c>
      <c r="C14" s="88">
        <v>0</v>
      </c>
      <c r="D14" s="88">
        <v>0</v>
      </c>
      <c r="E14" s="89">
        <v>0</v>
      </c>
      <c r="F14" s="89">
        <v>40893</v>
      </c>
      <c r="G14" s="88">
        <v>2000</v>
      </c>
      <c r="H14" s="88">
        <v>15565</v>
      </c>
      <c r="I14" s="30">
        <v>11724.11</v>
      </c>
      <c r="J14" s="88">
        <v>0</v>
      </c>
      <c r="K14" s="88">
        <v>0</v>
      </c>
      <c r="L14" s="88">
        <v>0</v>
      </c>
      <c r="M14" s="95">
        <v>0</v>
      </c>
      <c r="N14" s="53">
        <f t="shared" si="0"/>
        <v>70182.11</v>
      </c>
    </row>
    <row r="15" spans="1:14" ht="15.75" customHeight="1" x14ac:dyDescent="0.25">
      <c r="A15" s="6" t="s">
        <v>21</v>
      </c>
      <c r="B15" s="94">
        <v>0</v>
      </c>
      <c r="C15" s="88">
        <v>0</v>
      </c>
      <c r="D15" s="88">
        <v>0</v>
      </c>
      <c r="E15" s="89">
        <v>0</v>
      </c>
      <c r="F15" s="89">
        <v>1430</v>
      </c>
      <c r="G15" s="88">
        <v>0</v>
      </c>
      <c r="H15" s="88">
        <v>3305.04</v>
      </c>
      <c r="I15" s="30">
        <v>0</v>
      </c>
      <c r="J15" s="88">
        <v>2899.92</v>
      </c>
      <c r="K15" s="88">
        <v>0</v>
      </c>
      <c r="L15" s="88">
        <v>0</v>
      </c>
      <c r="M15" s="95">
        <v>732</v>
      </c>
      <c r="N15" s="53">
        <f t="shared" si="0"/>
        <v>8366.9599999999991</v>
      </c>
    </row>
    <row r="16" spans="1:14" x14ac:dyDescent="0.25">
      <c r="A16" s="6" t="s">
        <v>22</v>
      </c>
      <c r="B16" s="94">
        <v>0</v>
      </c>
      <c r="C16" s="88">
        <v>2790</v>
      </c>
      <c r="D16" s="88">
        <v>0</v>
      </c>
      <c r="E16" s="89">
        <v>0</v>
      </c>
      <c r="F16" s="89">
        <v>0</v>
      </c>
      <c r="G16" s="88">
        <v>0</v>
      </c>
      <c r="H16" s="88">
        <v>0</v>
      </c>
      <c r="I16" s="30">
        <v>0</v>
      </c>
      <c r="J16" s="88">
        <v>0</v>
      </c>
      <c r="K16" s="88">
        <v>0</v>
      </c>
      <c r="L16" s="88">
        <v>0</v>
      </c>
      <c r="M16" s="95">
        <v>2189.9</v>
      </c>
      <c r="N16" s="53">
        <f t="shared" si="0"/>
        <v>4979.8999999999996</v>
      </c>
    </row>
    <row r="17" spans="1:17" x14ac:dyDescent="0.25">
      <c r="A17" s="2" t="s">
        <v>23</v>
      </c>
      <c r="B17" s="94">
        <v>695</v>
      </c>
      <c r="C17" s="88">
        <v>0</v>
      </c>
      <c r="D17" s="88">
        <v>0</v>
      </c>
      <c r="E17" s="89">
        <v>0</v>
      </c>
      <c r="F17" s="89">
        <v>4800</v>
      </c>
      <c r="G17" s="88">
        <v>0</v>
      </c>
      <c r="H17" s="88">
        <v>210</v>
      </c>
      <c r="I17" s="30">
        <v>633</v>
      </c>
      <c r="J17" s="88">
        <v>0</v>
      </c>
      <c r="K17" s="88">
        <v>0</v>
      </c>
      <c r="L17" s="88">
        <v>0</v>
      </c>
      <c r="M17" s="95">
        <v>0</v>
      </c>
      <c r="N17" s="53">
        <f t="shared" si="0"/>
        <v>6338</v>
      </c>
    </row>
    <row r="18" spans="1:17" x14ac:dyDescent="0.25">
      <c r="A18" s="2" t="s">
        <v>24</v>
      </c>
      <c r="B18" s="94">
        <v>2212.08</v>
      </c>
      <c r="C18" s="88">
        <v>1999.2</v>
      </c>
      <c r="D18" s="88">
        <v>1890</v>
      </c>
      <c r="E18" s="89">
        <v>0</v>
      </c>
      <c r="F18" s="89">
        <v>0</v>
      </c>
      <c r="G18" s="88">
        <v>0</v>
      </c>
      <c r="H18" s="88">
        <v>0</v>
      </c>
      <c r="I18" s="30">
        <v>0</v>
      </c>
      <c r="J18" s="88">
        <v>11375</v>
      </c>
      <c r="K18" s="88">
        <v>11589</v>
      </c>
      <c r="L18" s="88">
        <v>2250</v>
      </c>
      <c r="M18" s="95">
        <v>0</v>
      </c>
      <c r="N18" s="53">
        <f t="shared" si="0"/>
        <v>31315.279999999999</v>
      </c>
    </row>
    <row r="19" spans="1:17" x14ac:dyDescent="0.25">
      <c r="A19" s="2" t="s">
        <v>25</v>
      </c>
      <c r="B19" s="94">
        <v>1310</v>
      </c>
      <c r="C19" s="88">
        <v>0</v>
      </c>
      <c r="D19" s="88">
        <v>0</v>
      </c>
      <c r="E19" s="89">
        <v>0</v>
      </c>
      <c r="F19" s="89">
        <v>2208</v>
      </c>
      <c r="G19" s="88">
        <v>0</v>
      </c>
      <c r="H19" s="88">
        <v>0</v>
      </c>
      <c r="I19" s="30">
        <v>0</v>
      </c>
      <c r="J19" s="88">
        <v>0</v>
      </c>
      <c r="K19" s="88">
        <v>0</v>
      </c>
      <c r="L19" s="88">
        <v>0</v>
      </c>
      <c r="M19" s="95">
        <v>1706.4</v>
      </c>
      <c r="N19" s="53">
        <f t="shared" si="0"/>
        <v>5224.3999999999996</v>
      </c>
    </row>
    <row r="20" spans="1:17" ht="24.75" x14ac:dyDescent="0.25">
      <c r="A20" s="7" t="s">
        <v>26</v>
      </c>
      <c r="B20" s="94">
        <v>0</v>
      </c>
      <c r="C20" s="88">
        <v>0</v>
      </c>
      <c r="D20" s="88">
        <v>0</v>
      </c>
      <c r="E20" s="89">
        <v>2500</v>
      </c>
      <c r="F20" s="89">
        <v>2542.75</v>
      </c>
      <c r="G20" s="88">
        <v>0</v>
      </c>
      <c r="H20" s="88">
        <v>0</v>
      </c>
      <c r="I20" s="30">
        <v>0</v>
      </c>
      <c r="J20" s="88">
        <v>0</v>
      </c>
      <c r="K20" s="88">
        <v>0</v>
      </c>
      <c r="L20" s="88">
        <v>0</v>
      </c>
      <c r="M20" s="95">
        <v>2127</v>
      </c>
      <c r="N20" s="53">
        <f t="shared" si="0"/>
        <v>7169.75</v>
      </c>
    </row>
    <row r="21" spans="1:17" x14ac:dyDescent="0.25">
      <c r="A21" s="7" t="s">
        <v>54</v>
      </c>
      <c r="B21" s="94">
        <v>0</v>
      </c>
      <c r="C21" s="88">
        <v>0</v>
      </c>
      <c r="D21" s="88">
        <v>0</v>
      </c>
      <c r="E21" s="89">
        <v>0</v>
      </c>
      <c r="F21" s="89">
        <v>0</v>
      </c>
      <c r="G21" s="88">
        <v>0</v>
      </c>
      <c r="H21" s="88">
        <v>0</v>
      </c>
      <c r="I21" s="30">
        <v>0</v>
      </c>
      <c r="J21" s="88">
        <v>0</v>
      </c>
      <c r="K21" s="88">
        <v>0</v>
      </c>
      <c r="L21" s="88">
        <v>2635</v>
      </c>
      <c r="M21" s="95">
        <v>3500</v>
      </c>
      <c r="N21" s="53">
        <f t="shared" si="0"/>
        <v>6135</v>
      </c>
    </row>
    <row r="22" spans="1:17" x14ac:dyDescent="0.25">
      <c r="A22" s="7" t="s">
        <v>27</v>
      </c>
      <c r="B22" s="94">
        <v>10533</v>
      </c>
      <c r="C22" s="88">
        <v>647</v>
      </c>
      <c r="D22" s="88">
        <v>900</v>
      </c>
      <c r="E22" s="89">
        <v>0</v>
      </c>
      <c r="F22" s="89">
        <v>247.78</v>
      </c>
      <c r="G22" s="88">
        <v>0</v>
      </c>
      <c r="H22" s="88">
        <v>0</v>
      </c>
      <c r="I22" s="30">
        <v>0</v>
      </c>
      <c r="J22" s="88">
        <v>0</v>
      </c>
      <c r="K22" s="88">
        <v>0</v>
      </c>
      <c r="L22" s="88">
        <v>0</v>
      </c>
      <c r="M22" s="95">
        <v>0</v>
      </c>
      <c r="N22" s="53">
        <f t="shared" si="0"/>
        <v>12327.78</v>
      </c>
    </row>
    <row r="23" spans="1:17" x14ac:dyDescent="0.25">
      <c r="A23" s="7" t="s">
        <v>55</v>
      </c>
      <c r="B23" s="94">
        <v>0</v>
      </c>
      <c r="C23" s="88">
        <v>0</v>
      </c>
      <c r="D23" s="88">
        <v>4452.05</v>
      </c>
      <c r="E23" s="89">
        <v>1801.06</v>
      </c>
      <c r="F23" s="89">
        <v>7424.17</v>
      </c>
      <c r="G23" s="88">
        <v>0.03</v>
      </c>
      <c r="H23" s="88">
        <v>25.1</v>
      </c>
      <c r="I23" s="30">
        <v>0</v>
      </c>
      <c r="J23" s="88">
        <v>0</v>
      </c>
      <c r="K23" s="88">
        <v>0</v>
      </c>
      <c r="L23" s="88">
        <v>0</v>
      </c>
      <c r="M23" s="95">
        <v>34.49</v>
      </c>
      <c r="N23" s="53">
        <f t="shared" si="0"/>
        <v>13736.900000000001</v>
      </c>
    </row>
    <row r="24" spans="1:17" ht="15.75" thickBot="1" x14ac:dyDescent="0.3">
      <c r="A24" s="2" t="s">
        <v>28</v>
      </c>
      <c r="B24" s="96">
        <v>171.99</v>
      </c>
      <c r="C24" s="97">
        <v>220.66</v>
      </c>
      <c r="D24" s="97">
        <v>382.1</v>
      </c>
      <c r="E24" s="98">
        <v>534.04999999999995</v>
      </c>
      <c r="F24" s="98">
        <v>559.71</v>
      </c>
      <c r="G24" s="97">
        <v>698.68</v>
      </c>
      <c r="H24" s="97">
        <v>440.24</v>
      </c>
      <c r="I24" s="99">
        <v>300.5</v>
      </c>
      <c r="J24" s="97">
        <v>154.19</v>
      </c>
      <c r="K24" s="97">
        <v>208.49</v>
      </c>
      <c r="L24" s="97">
        <v>314.16000000000003</v>
      </c>
      <c r="M24" s="100">
        <v>287.72000000000003</v>
      </c>
      <c r="N24" s="56">
        <f t="shared" si="0"/>
        <v>4272.4900000000007</v>
      </c>
    </row>
    <row r="25" spans="1:17" s="8" customFormat="1" ht="15.75" thickBot="1" x14ac:dyDescent="0.3">
      <c r="A25" s="57" t="s">
        <v>42</v>
      </c>
      <c r="B25" s="82">
        <f t="shared" ref="B25:L25" si="1">SUM(B5:B24)</f>
        <v>32617.580000000005</v>
      </c>
      <c r="C25" s="83">
        <f t="shared" si="1"/>
        <v>62554.14</v>
      </c>
      <c r="D25" s="84">
        <f t="shared" si="1"/>
        <v>200046.75999999998</v>
      </c>
      <c r="E25" s="84">
        <f t="shared" si="1"/>
        <v>358724.21</v>
      </c>
      <c r="F25" s="83">
        <f t="shared" si="1"/>
        <v>326576.72000000003</v>
      </c>
      <c r="G25" s="85">
        <f t="shared" si="1"/>
        <v>168932.78</v>
      </c>
      <c r="H25" s="85">
        <f t="shared" si="1"/>
        <v>260407.41</v>
      </c>
      <c r="I25" s="85">
        <f t="shared" si="1"/>
        <v>124784.79</v>
      </c>
      <c r="J25" s="86">
        <f t="shared" si="1"/>
        <v>47131.520000000004</v>
      </c>
      <c r="K25" s="86">
        <f t="shared" si="1"/>
        <v>64041.87</v>
      </c>
      <c r="L25" s="85">
        <f t="shared" si="1"/>
        <v>122342.16</v>
      </c>
      <c r="M25" s="87">
        <f>SUM(M5:M24)</f>
        <v>106955.09999999999</v>
      </c>
      <c r="N25" s="58">
        <f>SUM(N5:N24)</f>
        <v>1875115.0399999998</v>
      </c>
      <c r="P25" s="9"/>
      <c r="Q25" s="9"/>
    </row>
    <row r="26" spans="1:17" ht="15.75" thickBot="1" x14ac:dyDescent="0.3">
      <c r="A26" s="8"/>
      <c r="B26" s="9"/>
      <c r="C26" s="9"/>
      <c r="D26" s="9"/>
      <c r="E26" s="9"/>
      <c r="F26" s="9"/>
      <c r="G26" s="9"/>
      <c r="H26" s="122"/>
      <c r="I26" s="9"/>
      <c r="J26" s="9"/>
      <c r="K26" s="9"/>
      <c r="L26" s="123"/>
      <c r="M26" s="9"/>
      <c r="N26" s="35"/>
      <c r="P26" s="29"/>
    </row>
    <row r="27" spans="1:17" ht="21" thickBot="1" x14ac:dyDescent="0.35">
      <c r="A27" s="138" t="s">
        <v>49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40"/>
    </row>
    <row r="28" spans="1:17" ht="26.25" x14ac:dyDescent="0.25">
      <c r="A28" s="10" t="s">
        <v>29</v>
      </c>
      <c r="B28" s="41" t="s">
        <v>3</v>
      </c>
      <c r="C28" s="42" t="s">
        <v>4</v>
      </c>
      <c r="D28" s="42" t="s">
        <v>5</v>
      </c>
      <c r="E28" s="42" t="s">
        <v>6</v>
      </c>
      <c r="F28" s="42" t="s">
        <v>7</v>
      </c>
      <c r="G28" s="42" t="s">
        <v>8</v>
      </c>
      <c r="H28" s="42" t="s">
        <v>9</v>
      </c>
      <c r="I28" s="42" t="s">
        <v>10</v>
      </c>
      <c r="J28" s="42" t="s">
        <v>11</v>
      </c>
      <c r="K28" s="42" t="s">
        <v>12</v>
      </c>
      <c r="L28" s="42" t="s">
        <v>13</v>
      </c>
      <c r="M28" s="43" t="s">
        <v>14</v>
      </c>
      <c r="N28" s="46" t="s">
        <v>15</v>
      </c>
      <c r="P28" s="29"/>
    </row>
    <row r="29" spans="1:17" ht="15.75" thickBot="1" x14ac:dyDescent="0.3">
      <c r="A29" s="11" t="s">
        <v>30</v>
      </c>
      <c r="B29" s="32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59"/>
      <c r="N29" s="45"/>
    </row>
    <row r="30" spans="1:17" x14ac:dyDescent="0.25">
      <c r="A30" s="11" t="s">
        <v>31</v>
      </c>
      <c r="B30" s="90">
        <v>4500</v>
      </c>
      <c r="C30" s="91">
        <v>99276.88</v>
      </c>
      <c r="D30" s="125">
        <v>117523.57</v>
      </c>
      <c r="E30" s="91">
        <v>126038.93</v>
      </c>
      <c r="F30" s="91">
        <v>122038.93</v>
      </c>
      <c r="G30" s="91">
        <v>55388.12</v>
      </c>
      <c r="H30" s="91">
        <v>5000</v>
      </c>
      <c r="I30" s="91">
        <v>24400</v>
      </c>
      <c r="J30" s="64"/>
      <c r="K30" s="125">
        <v>29617.03</v>
      </c>
      <c r="L30" s="91">
        <v>65565.119999999995</v>
      </c>
      <c r="M30" s="93">
        <v>49846.64</v>
      </c>
      <c r="N30" s="101">
        <f t="shared" ref="N30:N34" si="2">SUM(B30:M30)</f>
        <v>699195.22000000009</v>
      </c>
    </row>
    <row r="31" spans="1:17" x14ac:dyDescent="0.25">
      <c r="A31" s="11" t="s">
        <v>32</v>
      </c>
      <c r="B31" s="94">
        <v>2800</v>
      </c>
      <c r="C31" s="88">
        <v>2700</v>
      </c>
      <c r="D31" s="124">
        <v>4350</v>
      </c>
      <c r="E31" s="88">
        <v>3000</v>
      </c>
      <c r="F31" s="88">
        <v>3585</v>
      </c>
      <c r="G31" s="88">
        <v>2800</v>
      </c>
      <c r="H31" s="88">
        <v>2800</v>
      </c>
      <c r="I31" s="88">
        <v>5700</v>
      </c>
      <c r="J31" s="88">
        <v>3800</v>
      </c>
      <c r="K31" s="124">
        <v>9885</v>
      </c>
      <c r="L31" s="88">
        <v>5535</v>
      </c>
      <c r="M31" s="95">
        <v>5535</v>
      </c>
      <c r="N31" s="101">
        <f t="shared" si="2"/>
        <v>52490</v>
      </c>
    </row>
    <row r="32" spans="1:17" x14ac:dyDescent="0.25">
      <c r="A32" s="11" t="s">
        <v>51</v>
      </c>
      <c r="B32" s="94">
        <v>0</v>
      </c>
      <c r="C32" s="88">
        <v>0</v>
      </c>
      <c r="D32" s="124"/>
      <c r="E32" s="88">
        <v>0</v>
      </c>
      <c r="F32" s="88">
        <v>0</v>
      </c>
      <c r="G32" s="88">
        <v>0</v>
      </c>
      <c r="H32" s="88">
        <v>0</v>
      </c>
      <c r="I32" s="88">
        <v>0</v>
      </c>
      <c r="J32" s="88">
        <v>0</v>
      </c>
      <c r="K32" s="124">
        <v>0</v>
      </c>
      <c r="L32" s="88">
        <v>0</v>
      </c>
      <c r="M32" s="95">
        <v>0</v>
      </c>
      <c r="N32" s="101">
        <f t="shared" si="2"/>
        <v>0</v>
      </c>
    </row>
    <row r="33" spans="1:17" s="60" customFormat="1" x14ac:dyDescent="0.25">
      <c r="A33" s="11" t="s">
        <v>43</v>
      </c>
      <c r="B33" s="94">
        <v>0</v>
      </c>
      <c r="C33" s="88">
        <v>0</v>
      </c>
      <c r="D33" s="124">
        <v>64845</v>
      </c>
      <c r="E33" s="88">
        <v>167768</v>
      </c>
      <c r="F33" s="88">
        <v>132985</v>
      </c>
      <c r="G33" s="88">
        <v>63947</v>
      </c>
      <c r="H33" s="88">
        <v>234856</v>
      </c>
      <c r="I33" s="88">
        <v>103846</v>
      </c>
      <c r="J33" s="88">
        <v>18832</v>
      </c>
      <c r="K33" s="124">
        <v>18969</v>
      </c>
      <c r="L33" s="88">
        <v>51531</v>
      </c>
      <c r="M33" s="108">
        <v>34458</v>
      </c>
      <c r="N33" s="102">
        <f t="shared" si="2"/>
        <v>892037</v>
      </c>
    </row>
    <row r="34" spans="1:17" ht="15.75" thickBot="1" x14ac:dyDescent="0.3">
      <c r="A34" s="12" t="s">
        <v>63</v>
      </c>
      <c r="B34" s="96">
        <f>SUM(A34)</f>
        <v>0</v>
      </c>
      <c r="C34" s="97">
        <v>10631.98</v>
      </c>
      <c r="D34" s="126">
        <v>10492.14</v>
      </c>
      <c r="E34" s="97">
        <v>34881.17</v>
      </c>
      <c r="F34" s="97">
        <v>93669.56</v>
      </c>
      <c r="G34" s="97"/>
      <c r="H34" s="97">
        <v>22297.01</v>
      </c>
      <c r="I34" s="97">
        <v>20841.13</v>
      </c>
      <c r="J34" s="97">
        <v>0</v>
      </c>
      <c r="K34" s="126">
        <v>0</v>
      </c>
      <c r="L34" s="97">
        <v>19497.18</v>
      </c>
      <c r="M34" s="100">
        <v>5527.67</v>
      </c>
      <c r="N34" s="103">
        <f t="shared" si="2"/>
        <v>217837.84</v>
      </c>
    </row>
    <row r="35" spans="1:17" ht="15.75" thickBot="1" x14ac:dyDescent="0.3">
      <c r="A35" s="13" t="s">
        <v>15</v>
      </c>
      <c r="B35" s="104">
        <f t="shared" ref="B35:M35" si="3">SUM(B30:B34)</f>
        <v>7300</v>
      </c>
      <c r="C35" s="105">
        <f t="shared" si="3"/>
        <v>112608.86</v>
      </c>
      <c r="D35" s="106">
        <f t="shared" si="3"/>
        <v>197210.71000000002</v>
      </c>
      <c r="E35" s="84">
        <f t="shared" si="3"/>
        <v>331688.09999999998</v>
      </c>
      <c r="F35" s="85">
        <f>SUM(F30:F34)</f>
        <v>352278.49</v>
      </c>
      <c r="G35" s="86">
        <f t="shared" si="3"/>
        <v>122135.12</v>
      </c>
      <c r="H35" s="86">
        <f t="shared" si="3"/>
        <v>264953.01</v>
      </c>
      <c r="I35" s="85">
        <f t="shared" si="3"/>
        <v>154787.13</v>
      </c>
      <c r="J35" s="85">
        <f>SUM(J31:J34)</f>
        <v>22632</v>
      </c>
      <c r="K35" s="85">
        <f t="shared" si="3"/>
        <v>58471.03</v>
      </c>
      <c r="L35" s="85">
        <f t="shared" si="3"/>
        <v>142128.29999999999</v>
      </c>
      <c r="M35" s="107">
        <f t="shared" si="3"/>
        <v>95367.31</v>
      </c>
      <c r="N35" s="44">
        <f>SUM(N30:N34)</f>
        <v>1861560.0600000003</v>
      </c>
      <c r="Q35" s="29"/>
    </row>
    <row r="36" spans="1:17" x14ac:dyDescent="0.25">
      <c r="A36" s="14"/>
      <c r="B36" s="15"/>
      <c r="C36" s="16"/>
      <c r="D36" s="17"/>
      <c r="E36" s="17"/>
      <c r="F36" s="18"/>
      <c r="G36" s="18"/>
      <c r="H36" s="15"/>
      <c r="I36" s="18"/>
      <c r="J36" s="18"/>
      <c r="K36" s="18"/>
      <c r="L36" s="18"/>
      <c r="M36" s="18"/>
      <c r="N36" s="36"/>
    </row>
    <row r="37" spans="1:17" x14ac:dyDescent="0.25">
      <c r="A37" s="129" t="s">
        <v>57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</row>
    <row r="38" spans="1:17" ht="15.75" thickBot="1" x14ac:dyDescent="0.3">
      <c r="B38" s="19"/>
      <c r="C38" s="19"/>
      <c r="D38" s="20"/>
      <c r="E38" s="21"/>
      <c r="G38" s="22"/>
      <c r="L38" s="23"/>
      <c r="M38" s="23"/>
      <c r="N38" s="37"/>
    </row>
    <row r="39" spans="1:17" x14ac:dyDescent="0.25">
      <c r="A39" s="72" t="s">
        <v>56</v>
      </c>
      <c r="B39" s="109" t="s">
        <v>3</v>
      </c>
      <c r="C39" s="110" t="s">
        <v>4</v>
      </c>
      <c r="D39" s="110" t="s">
        <v>5</v>
      </c>
      <c r="E39" s="110" t="s">
        <v>6</v>
      </c>
      <c r="F39" s="110" t="s">
        <v>7</v>
      </c>
      <c r="G39" s="110" t="s">
        <v>8</v>
      </c>
      <c r="H39" s="110" t="s">
        <v>9</v>
      </c>
      <c r="I39" s="110" t="s">
        <v>10</v>
      </c>
      <c r="J39" s="110" t="s">
        <v>11</v>
      </c>
      <c r="K39" s="110" t="s">
        <v>12</v>
      </c>
      <c r="L39" s="110" t="s">
        <v>13</v>
      </c>
      <c r="M39" s="111" t="s">
        <v>14</v>
      </c>
      <c r="N39" s="38"/>
    </row>
    <row r="40" spans="1:17" x14ac:dyDescent="0.25">
      <c r="A40" s="73" t="s">
        <v>33</v>
      </c>
      <c r="B40" s="112">
        <v>760.19</v>
      </c>
      <c r="C40" s="24"/>
      <c r="D40" s="113">
        <v>634.79</v>
      </c>
      <c r="E40" s="24"/>
      <c r="F40" s="25">
        <v>507.5</v>
      </c>
      <c r="G40" s="25"/>
      <c r="H40" s="25">
        <v>791.4</v>
      </c>
      <c r="I40" s="25"/>
      <c r="J40" s="25"/>
      <c r="K40" s="25"/>
      <c r="L40" s="114">
        <v>885.51</v>
      </c>
      <c r="M40" s="114">
        <v>537.4</v>
      </c>
      <c r="N40" s="121">
        <f>SUM(B40:M40)</f>
        <v>4116.79</v>
      </c>
    </row>
    <row r="41" spans="1:17" x14ac:dyDescent="0.25">
      <c r="A41" s="12" t="s">
        <v>63</v>
      </c>
      <c r="B41" s="76"/>
      <c r="C41" s="24">
        <v>400</v>
      </c>
      <c r="D41" s="24">
        <v>400</v>
      </c>
      <c r="E41" s="24">
        <v>1335</v>
      </c>
      <c r="F41" s="25"/>
      <c r="G41" s="25"/>
      <c r="H41" s="25">
        <v>500</v>
      </c>
      <c r="I41" s="25">
        <v>750</v>
      </c>
      <c r="J41" s="25"/>
      <c r="K41" s="25"/>
      <c r="L41" s="25">
        <v>700</v>
      </c>
      <c r="M41" s="25">
        <v>200</v>
      </c>
      <c r="N41" s="121">
        <f>SUM(B41:M41)</f>
        <v>4285</v>
      </c>
    </row>
    <row r="42" spans="1:17" x14ac:dyDescent="0.25">
      <c r="A42" s="74" t="s">
        <v>44</v>
      </c>
      <c r="B42" s="76"/>
      <c r="C42" s="24"/>
      <c r="D42" s="24"/>
      <c r="E42" s="24"/>
      <c r="F42" s="25"/>
      <c r="G42" s="25"/>
      <c r="H42" s="25"/>
      <c r="I42" s="25"/>
      <c r="J42" s="25"/>
      <c r="K42" s="25"/>
      <c r="L42" s="25"/>
      <c r="M42" s="25"/>
      <c r="N42" s="121"/>
      <c r="Q42" s="29"/>
    </row>
    <row r="43" spans="1:17" ht="15.75" thickBot="1" x14ac:dyDescent="0.3">
      <c r="A43" s="75" t="s">
        <v>45</v>
      </c>
      <c r="B43" s="120">
        <f>740.33+B40</f>
        <v>1500.52</v>
      </c>
      <c r="C43" s="71">
        <f>B43-C41</f>
        <v>1100.52</v>
      </c>
      <c r="D43" s="71">
        <f>C43+D40-D41</f>
        <v>1335.31</v>
      </c>
      <c r="E43" s="71">
        <f>D43-E41</f>
        <v>0.30999999999994543</v>
      </c>
      <c r="F43" s="26">
        <f>E43+F40</f>
        <v>507.80999999999995</v>
      </c>
      <c r="G43" s="26">
        <v>507.81</v>
      </c>
      <c r="H43" s="26">
        <f>F43+H40-H41</f>
        <v>799.21</v>
      </c>
      <c r="I43" s="26">
        <f>H43-I41</f>
        <v>49.210000000000036</v>
      </c>
      <c r="J43" s="26">
        <v>49.21</v>
      </c>
      <c r="K43" s="26">
        <v>49.21</v>
      </c>
      <c r="L43" s="79">
        <f>K43+L40-L41</f>
        <v>234.72000000000003</v>
      </c>
      <c r="M43" s="80">
        <f>L43+M40-M41</f>
        <v>572.12</v>
      </c>
      <c r="N43" s="40">
        <f>740.33+N40-N41</f>
        <v>572.11999999999989</v>
      </c>
    </row>
    <row r="44" spans="1:17" x14ac:dyDescent="0.25">
      <c r="A44" s="27"/>
      <c r="B44" s="117"/>
      <c r="C44" s="117"/>
      <c r="D44" s="117"/>
      <c r="E44" s="117"/>
      <c r="F44" s="118"/>
      <c r="G44" s="119"/>
      <c r="H44" s="118"/>
      <c r="I44" s="118"/>
      <c r="J44" s="118"/>
      <c r="K44" s="118"/>
      <c r="L44" s="118"/>
      <c r="M44" s="118"/>
      <c r="N44" s="37"/>
    </row>
    <row r="45" spans="1:17" x14ac:dyDescent="0.25">
      <c r="A45" s="27"/>
      <c r="B45" s="117"/>
      <c r="C45" s="117"/>
      <c r="D45" s="117"/>
      <c r="E45" s="117"/>
      <c r="F45" s="118"/>
      <c r="G45" s="119"/>
      <c r="H45" s="118"/>
      <c r="I45" s="118"/>
      <c r="J45" s="118"/>
      <c r="K45" s="118"/>
      <c r="L45" s="118"/>
      <c r="M45" s="118"/>
      <c r="N45" s="37"/>
    </row>
    <row r="46" spans="1:17" x14ac:dyDescent="0.25">
      <c r="A46" s="129" t="s">
        <v>58</v>
      </c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</row>
    <row r="47" spans="1:17" ht="15.75" thickBot="1" x14ac:dyDescent="0.3">
      <c r="B47" s="19"/>
      <c r="C47" s="19"/>
      <c r="D47" s="20"/>
      <c r="E47" s="21"/>
      <c r="G47" s="22"/>
      <c r="L47" s="23"/>
      <c r="M47" s="23"/>
      <c r="N47" s="37"/>
    </row>
    <row r="48" spans="1:17" x14ac:dyDescent="0.25">
      <c r="A48" s="72" t="s">
        <v>61</v>
      </c>
      <c r="B48" s="109" t="s">
        <v>3</v>
      </c>
      <c r="C48" s="110" t="s">
        <v>4</v>
      </c>
      <c r="D48" s="110" t="s">
        <v>5</v>
      </c>
      <c r="E48" s="110" t="s">
        <v>6</v>
      </c>
      <c r="F48" s="110" t="s">
        <v>7</v>
      </c>
      <c r="G48" s="110" t="s">
        <v>8</v>
      </c>
      <c r="H48" s="110" t="s">
        <v>9</v>
      </c>
      <c r="I48" s="110" t="s">
        <v>10</v>
      </c>
      <c r="J48" s="110" t="s">
        <v>11</v>
      </c>
      <c r="K48" s="110" t="s">
        <v>12</v>
      </c>
      <c r="L48" s="110" t="s">
        <v>13</v>
      </c>
      <c r="M48" s="111" t="s">
        <v>14</v>
      </c>
      <c r="N48" s="38"/>
    </row>
    <row r="49" spans="1:15" x14ac:dyDescent="0.25">
      <c r="A49" s="73" t="s">
        <v>59</v>
      </c>
      <c r="B49" s="112"/>
      <c r="C49" s="24"/>
      <c r="D49" s="113">
        <v>3300</v>
      </c>
      <c r="E49" s="24"/>
      <c r="F49" s="25"/>
      <c r="G49" s="25"/>
      <c r="H49" s="25"/>
      <c r="I49" s="25"/>
      <c r="J49" s="25"/>
      <c r="K49" s="25"/>
      <c r="L49" s="114"/>
      <c r="M49" s="114"/>
      <c r="N49" s="121">
        <f>SUM(D49:M49)</f>
        <v>3300</v>
      </c>
    </row>
    <row r="50" spans="1:15" x14ac:dyDescent="0.25">
      <c r="A50" s="12" t="s">
        <v>63</v>
      </c>
      <c r="B50" s="76"/>
      <c r="C50" s="24"/>
      <c r="D50" s="24"/>
      <c r="E50" s="24"/>
      <c r="F50" s="25">
        <v>3000</v>
      </c>
      <c r="G50" s="25"/>
      <c r="H50" s="25">
        <v>300</v>
      </c>
      <c r="I50" s="25"/>
      <c r="J50" s="25"/>
      <c r="K50" s="115"/>
      <c r="L50" s="25"/>
      <c r="M50" s="25"/>
      <c r="N50" s="121">
        <f>SUM(B50:M50)</f>
        <v>3300</v>
      </c>
    </row>
    <row r="51" spans="1:15" x14ac:dyDescent="0.25">
      <c r="A51" s="74" t="s">
        <v>44</v>
      </c>
      <c r="B51" s="76"/>
      <c r="C51" s="116"/>
      <c r="D51" s="116"/>
      <c r="E51" s="116"/>
      <c r="F51" s="115"/>
      <c r="G51" s="25"/>
      <c r="H51" s="25"/>
      <c r="I51" s="25"/>
      <c r="J51" s="25"/>
      <c r="K51" s="25"/>
      <c r="L51" s="25"/>
      <c r="M51" s="25"/>
      <c r="N51" s="39"/>
    </row>
    <row r="52" spans="1:15" ht="15.75" thickBot="1" x14ac:dyDescent="0.3">
      <c r="A52" s="75" t="s">
        <v>60</v>
      </c>
      <c r="B52" s="120">
        <v>0</v>
      </c>
      <c r="C52" s="71">
        <v>0</v>
      </c>
      <c r="D52" s="71">
        <v>3300</v>
      </c>
      <c r="E52" s="71">
        <v>3300</v>
      </c>
      <c r="F52" s="26">
        <v>300</v>
      </c>
      <c r="G52" s="26">
        <v>300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40">
        <v>0</v>
      </c>
    </row>
    <row r="53" spans="1:15" x14ac:dyDescent="0.25">
      <c r="A53" s="27"/>
      <c r="B53" s="117"/>
      <c r="C53" s="117"/>
      <c r="D53" s="117"/>
      <c r="E53" s="117"/>
      <c r="F53" s="118"/>
      <c r="G53" s="119"/>
      <c r="H53" s="118"/>
      <c r="I53" s="118"/>
      <c r="J53" s="118"/>
      <c r="K53" s="118"/>
      <c r="L53" s="118"/>
      <c r="M53" s="118"/>
      <c r="N53" s="37"/>
    </row>
    <row r="54" spans="1:15" x14ac:dyDescent="0.25">
      <c r="A54" s="130" t="s">
        <v>48</v>
      </c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37"/>
      <c r="O54" s="29"/>
    </row>
    <row r="55" spans="1:15" ht="15.75" thickBot="1" x14ac:dyDescent="0.3">
      <c r="A55" s="27"/>
      <c r="B55" s="28"/>
      <c r="C55" s="28"/>
      <c r="D55" s="28"/>
      <c r="E55" s="28"/>
      <c r="G55" s="29"/>
      <c r="N55" s="37"/>
    </row>
    <row r="56" spans="1:15" x14ac:dyDescent="0.25">
      <c r="A56" s="141" t="s">
        <v>34</v>
      </c>
      <c r="B56" s="142"/>
      <c r="C56" s="61" t="s">
        <v>35</v>
      </c>
      <c r="D56" s="62" t="s">
        <v>36</v>
      </c>
      <c r="E56" s="144" t="s">
        <v>46</v>
      </c>
      <c r="F56" s="145"/>
      <c r="G56" s="143">
        <f>N35</f>
        <v>1861560.0600000003</v>
      </c>
      <c r="H56" s="143"/>
      <c r="I56" s="142" t="s">
        <v>37</v>
      </c>
      <c r="J56" s="142"/>
      <c r="K56" s="61" t="s">
        <v>35</v>
      </c>
      <c r="L56" s="62" t="s">
        <v>36</v>
      </c>
      <c r="M56" s="65"/>
      <c r="N56" s="37"/>
    </row>
    <row r="57" spans="1:15" x14ac:dyDescent="0.25">
      <c r="A57" s="131" t="s">
        <v>38</v>
      </c>
      <c r="B57" s="132"/>
      <c r="C57" s="31">
        <v>5513.03</v>
      </c>
      <c r="D57" s="3">
        <v>740.33</v>
      </c>
      <c r="E57" s="134"/>
      <c r="F57" s="135"/>
      <c r="G57" s="3"/>
      <c r="H57" s="31"/>
      <c r="I57" s="132" t="s">
        <v>38</v>
      </c>
      <c r="J57" s="132"/>
      <c r="K57" s="31">
        <v>4249.7700000000004</v>
      </c>
      <c r="L57" s="3">
        <v>572.12</v>
      </c>
      <c r="M57" s="66"/>
      <c r="N57" s="37"/>
    </row>
    <row r="58" spans="1:15" x14ac:dyDescent="0.25">
      <c r="A58" s="131" t="s">
        <v>39</v>
      </c>
      <c r="B58" s="132"/>
      <c r="C58" s="31">
        <v>21729.19</v>
      </c>
      <c r="D58" s="3"/>
      <c r="E58" s="134" t="s">
        <v>47</v>
      </c>
      <c r="F58" s="135"/>
      <c r="G58" s="134">
        <f>N25</f>
        <v>1875115.0399999998</v>
      </c>
      <c r="H58" s="135"/>
      <c r="I58" s="132" t="s">
        <v>39</v>
      </c>
      <c r="J58" s="132"/>
      <c r="K58" s="31">
        <v>9437.4699999999993</v>
      </c>
      <c r="L58" s="3"/>
      <c r="M58" s="67"/>
      <c r="N58" s="37"/>
      <c r="O58" s="29"/>
    </row>
    <row r="59" spans="1:15" ht="15.75" thickBot="1" x14ac:dyDescent="0.3">
      <c r="A59" s="127" t="s">
        <v>15</v>
      </c>
      <c r="B59" s="128"/>
      <c r="C59" s="69">
        <f>SUM(C57:C58)</f>
        <v>27242.219999999998</v>
      </c>
      <c r="D59" s="77"/>
      <c r="E59" s="68"/>
      <c r="F59" s="68"/>
      <c r="G59" s="78"/>
      <c r="H59" s="68"/>
      <c r="I59" s="128" t="s">
        <v>15</v>
      </c>
      <c r="J59" s="128"/>
      <c r="K59" s="69">
        <f>SUM(K57:K58)</f>
        <v>13687.24</v>
      </c>
      <c r="L59" s="68"/>
      <c r="M59" s="70"/>
    </row>
    <row r="60" spans="1:15" x14ac:dyDescent="0.25">
      <c r="K60" s="29"/>
    </row>
    <row r="61" spans="1:15" x14ac:dyDescent="0.25">
      <c r="H61" s="146"/>
      <c r="I61" s="146"/>
      <c r="K61" s="29"/>
    </row>
    <row r="62" spans="1:15" x14ac:dyDescent="0.25">
      <c r="J62" s="29"/>
      <c r="K62" s="29"/>
      <c r="L62" s="29"/>
    </row>
    <row r="63" spans="1:15" x14ac:dyDescent="0.25">
      <c r="K63" s="29"/>
    </row>
  </sheetData>
  <mergeCells count="20">
    <mergeCell ref="H61:I61"/>
    <mergeCell ref="A1:N1"/>
    <mergeCell ref="A57:B57"/>
    <mergeCell ref="I57:J57"/>
    <mergeCell ref="G58:H58"/>
    <mergeCell ref="L3:M3"/>
    <mergeCell ref="A27:N27"/>
    <mergeCell ref="A56:B56"/>
    <mergeCell ref="G56:H56"/>
    <mergeCell ref="I56:J56"/>
    <mergeCell ref="I58:J58"/>
    <mergeCell ref="E56:F56"/>
    <mergeCell ref="E57:F57"/>
    <mergeCell ref="E58:F58"/>
    <mergeCell ref="A59:B59"/>
    <mergeCell ref="I59:J59"/>
    <mergeCell ref="A37:N37"/>
    <mergeCell ref="A54:M54"/>
    <mergeCell ref="A58:B58"/>
    <mergeCell ref="A46:N46"/>
  </mergeCells>
  <pageMargins left="0.11811023622047245" right="0.11811023622047245" top="0.15748031496062992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2019-11-16T17:16:47Z</dcterms:modified>
</cp:coreProperties>
</file>